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aaber\Dropbox\HMF\regnskab HHF\regnskab 24\"/>
    </mc:Choice>
  </mc:AlternateContent>
  <xr:revisionPtr revIDLastSave="0" documentId="8_{656ADAA3-DAFE-4EAB-9578-C73C88C9F3FE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Regnskab 2024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/BcJyj99TjaPGb4auz3YcVIQUb2xvWOvOkWatFnEFJc="/>
    </ext>
  </extLst>
</workbook>
</file>

<file path=xl/calcChain.xml><?xml version="1.0" encoding="utf-8"?>
<calcChain xmlns="http://schemas.openxmlformats.org/spreadsheetml/2006/main">
  <c r="D66" i="1" l="1"/>
  <c r="C66" i="1"/>
  <c r="C59" i="1"/>
  <c r="C61" i="1" s="1"/>
  <c r="D56" i="1"/>
  <c r="C56" i="1"/>
  <c r="D53" i="1"/>
  <c r="C53" i="1"/>
  <c r="E42" i="1"/>
  <c r="D42" i="1"/>
  <c r="C42" i="1"/>
  <c r="D33" i="1"/>
  <c r="C33" i="1"/>
  <c r="D29" i="1"/>
  <c r="C29" i="1"/>
  <c r="E25" i="1"/>
  <c r="D25" i="1"/>
  <c r="C25" i="1"/>
  <c r="C43" i="1" s="1"/>
  <c r="E20" i="1"/>
  <c r="D20" i="1"/>
  <c r="C20" i="1"/>
  <c r="E16" i="1"/>
  <c r="C16" i="1"/>
  <c r="D10" i="1"/>
  <c r="D16" i="1" s="1"/>
  <c r="D43" i="1" l="1"/>
  <c r="E43" i="1"/>
  <c r="E45" i="1" s="1"/>
  <c r="C67" i="1"/>
  <c r="D45" i="1"/>
  <c r="D60" i="1" s="1"/>
  <c r="D67" i="1" l="1"/>
  <c r="D61" i="1"/>
</calcChain>
</file>

<file path=xl/sharedStrings.xml><?xml version="1.0" encoding="utf-8"?>
<sst xmlns="http://schemas.openxmlformats.org/spreadsheetml/2006/main" count="67" uniqueCount="65">
  <si>
    <t>Helsingør Historiske Forening - Regnskab 2024</t>
  </si>
  <si>
    <t>Periode: 01.01.2024 til 31.12.2024</t>
  </si>
  <si>
    <t>Udtræk fra ForeningsAdministrator.dk af Flemming Jensen d. 10.02.2025 20:10</t>
  </si>
  <si>
    <t>Regnskabsoversigt</t>
  </si>
  <si>
    <t>Resultatopgørelse</t>
  </si>
  <si>
    <t>Budget</t>
  </si>
  <si>
    <t>Kontonr.</t>
  </si>
  <si>
    <t>Kontonavn</t>
  </si>
  <si>
    <t>Indtægter</t>
  </si>
  <si>
    <t>Kontingenter</t>
  </si>
  <si>
    <t>Salg af bøger</t>
  </si>
  <si>
    <t>Aktieudbytte</t>
  </si>
  <si>
    <t>Kursregulering</t>
  </si>
  <si>
    <t>Renter</t>
  </si>
  <si>
    <t>Diverse indtægter</t>
  </si>
  <si>
    <t>Indtægter i alt</t>
  </si>
  <si>
    <t>Udgifter</t>
  </si>
  <si>
    <t>Årbogen</t>
  </si>
  <si>
    <t>Medlemsbladet</t>
  </si>
  <si>
    <t>Faste udgifter i alt</t>
  </si>
  <si>
    <t>Foredragsvirksomhed m.v.</t>
  </si>
  <si>
    <t>Entre foredrag</t>
  </si>
  <si>
    <t>Honorar foredrag</t>
  </si>
  <si>
    <t>Mødeomkostninger</t>
  </si>
  <si>
    <t>Foredragsvirksomhed i alt</t>
  </si>
  <si>
    <t>Udflugter</t>
  </si>
  <si>
    <t>Indtægter Udflugter</t>
  </si>
  <si>
    <t>Udgifter udflugter</t>
  </si>
  <si>
    <t>Udflugter i alt</t>
  </si>
  <si>
    <t>Øvrige arrangementer</t>
  </si>
  <si>
    <t>indtægter</t>
  </si>
  <si>
    <t>udgifter</t>
  </si>
  <si>
    <t>Kursusvirksomheden i alt</t>
  </si>
  <si>
    <t>Administration m.v.</t>
  </si>
  <si>
    <t>Kontoromkostninger</t>
  </si>
  <si>
    <t>Bankgebyrer</t>
  </si>
  <si>
    <t>Porto</t>
  </si>
  <si>
    <t>Bestyrelsesomkostninger</t>
  </si>
  <si>
    <t>Generalforsamling</t>
  </si>
  <si>
    <t>Repræsentation</t>
  </si>
  <si>
    <t>Øvrige omkostninger</t>
  </si>
  <si>
    <t>Administration i alt</t>
  </si>
  <si>
    <t>Udgifter i alt</t>
  </si>
  <si>
    <t>Resultat</t>
  </si>
  <si>
    <t>Balanceopgørelse</t>
  </si>
  <si>
    <t>Aktiver</t>
  </si>
  <si>
    <t>Likvide beholdninger</t>
  </si>
  <si>
    <t>Kontantkasse</t>
  </si>
  <si>
    <t>Nordea Bank</t>
  </si>
  <si>
    <t>Likvide beholdninger i alt</t>
  </si>
  <si>
    <t>Øvrige Aktiver</t>
  </si>
  <si>
    <t>Nordea Aktier og obligationer</t>
  </si>
  <si>
    <t>Aktiver i alt</t>
  </si>
  <si>
    <t>Passiver</t>
  </si>
  <si>
    <t>Egenkapital</t>
  </si>
  <si>
    <t>Kapitalkonto</t>
  </si>
  <si>
    <t>Årets resultat</t>
  </si>
  <si>
    <t>Egenkapital i alt</t>
  </si>
  <si>
    <t>Gæld</t>
  </si>
  <si>
    <t>Forudbetalinger</t>
  </si>
  <si>
    <t>Skyldige 0mkostninger (Årbog)</t>
  </si>
  <si>
    <t>Mellemregning Skibsklarergården</t>
  </si>
  <si>
    <t>Gæld i alt</t>
  </si>
  <si>
    <t>Passiver i alt</t>
  </si>
  <si>
    <t>Balance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</si>
</sst>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rgb="FF000000"/>
      <name val="Calibri"/>
      <scheme val="minor"/>
    </font>
    <font>
      <b/>
      <sz val="9"/>
      <color rgb="FF000000"/>
      <name val="Arial"/>
      <family val="2"/>
    </font>
    <font>
      <sz val="9"/>
      <color rgb="FF000000"/>
      <name val="Calibri"/>
      <family val="2"/>
      <scheme val="minor"/>
    </font>
    <font>
      <sz val="9"/>
      <color rgb="FF000000"/>
      <name val="Calibri"/>
      <family val="2"/>
    </font>
    <font>
      <b/>
      <i/>
      <sz val="9"/>
      <color rgb="FF000000"/>
      <name val="Arial"/>
      <family val="2"/>
    </font>
    <font>
      <i/>
      <sz val="9"/>
      <color rgb="FF000000"/>
      <name val="Arial"/>
      <family val="2"/>
    </font>
    <font>
      <b/>
      <sz val="9"/>
      <color rgb="FF000000"/>
      <name val="Calibri"/>
      <family val="2"/>
    </font>
    <font>
      <b/>
      <sz val="10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DBE5F1"/>
        <bgColor rgb="FFDBE5F1"/>
      </patternFill>
    </fill>
    <fill>
      <patternFill patternType="solid">
        <fgColor rgb="FFE9EFF5"/>
        <bgColor rgb="FFE9EFF5"/>
      </patternFill>
    </fill>
  </fills>
  <borders count="3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/>
    <xf numFmtId="0" fontId="3" fillId="0" borderId="0" xfId="0" applyFont="1"/>
    <xf numFmtId="0" fontId="2" fillId="0" borderId="0" xfId="0" applyFont="1"/>
    <xf numFmtId="0" fontId="1" fillId="2" borderId="1" xfId="0" applyFont="1" applyFill="1" applyBorder="1"/>
    <xf numFmtId="0" fontId="4" fillId="0" borderId="0" xfId="0" applyFont="1"/>
    <xf numFmtId="0" fontId="5" fillId="0" borderId="0" xfId="0" applyFont="1"/>
    <xf numFmtId="0" fontId="6" fillId="0" borderId="0" xfId="0" applyFont="1"/>
    <xf numFmtId="1" fontId="6" fillId="0" borderId="0" xfId="0" applyNumberFormat="1" applyFont="1"/>
    <xf numFmtId="1" fontId="3" fillId="0" borderId="0" xfId="0" applyNumberFormat="1" applyFont="1"/>
    <xf numFmtId="1" fontId="4" fillId="0" borderId="0" xfId="0" applyNumberFormat="1" applyFont="1"/>
    <xf numFmtId="0" fontId="1" fillId="3" borderId="2" xfId="0" applyFont="1" applyFill="1" applyBorder="1"/>
    <xf numFmtId="1" fontId="1" fillId="3" borderId="2" xfId="0" applyNumberFormat="1" applyFont="1" applyFill="1" applyBorder="1"/>
    <xf numFmtId="0" fontId="7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72"/>
  <sheetViews>
    <sheetView tabSelected="1" workbookViewId="0">
      <selection activeCell="I25" sqref="I25"/>
    </sheetView>
  </sheetViews>
  <sheetFormatPr defaultColWidth="14.453125" defaultRowHeight="15" customHeight="1" x14ac:dyDescent="0.35"/>
  <cols>
    <col min="1" max="1" width="12" customWidth="1"/>
    <col min="2" max="2" width="26.36328125" customWidth="1"/>
    <col min="3" max="3" width="20" customWidth="1"/>
    <col min="4" max="5" width="14" customWidth="1"/>
    <col min="6" max="7" width="9.08984375" customWidth="1"/>
    <col min="8" max="26" width="8" customWidth="1"/>
  </cols>
  <sheetData>
    <row r="1" spans="1:26" s="5" customFormat="1" ht="10" customHeight="1" x14ac:dyDescent="0.3">
      <c r="A1" s="1" t="s">
        <v>0</v>
      </c>
      <c r="B1" s="2"/>
      <c r="C1" s="2"/>
      <c r="D1" s="2"/>
      <c r="E1" s="2"/>
      <c r="F1" s="3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s="5" customFormat="1" ht="10" customHeight="1" x14ac:dyDescent="0.3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s="5" customFormat="1" ht="10" customHeight="1" x14ac:dyDescent="0.3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s="5" customFormat="1" ht="10" customHeight="1" x14ac:dyDescent="0.3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s="5" customFormat="1" ht="10" customHeight="1" x14ac:dyDescent="0.3">
      <c r="A5" s="3" t="s">
        <v>3</v>
      </c>
      <c r="B5" s="3"/>
      <c r="C5" s="3"/>
      <c r="D5" s="3"/>
      <c r="E5" s="3"/>
      <c r="F5" s="3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s="5" customFormat="1" ht="10" customHeight="1" x14ac:dyDescent="0.3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s="5" customFormat="1" ht="10" customHeight="1" x14ac:dyDescent="0.3">
      <c r="A7" s="6" t="s">
        <v>4</v>
      </c>
      <c r="B7" s="6"/>
      <c r="C7" s="6"/>
      <c r="D7" s="6"/>
      <c r="E7" s="7" t="s">
        <v>5</v>
      </c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s="5" customFormat="1" ht="10" customHeight="1" x14ac:dyDescent="0.3">
      <c r="A8" s="8" t="s">
        <v>6</v>
      </c>
      <c r="B8" s="8" t="s">
        <v>7</v>
      </c>
      <c r="C8" s="8">
        <v>2023</v>
      </c>
      <c r="D8" s="8">
        <v>2024</v>
      </c>
      <c r="E8" s="8">
        <v>2025</v>
      </c>
      <c r="F8" s="8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s="5" customFormat="1" ht="10" customHeight="1" x14ac:dyDescent="0.3">
      <c r="A9" s="7">
        <v>1000</v>
      </c>
      <c r="B9" s="7" t="s">
        <v>8</v>
      </c>
      <c r="C9" s="7"/>
      <c r="D9" s="7"/>
      <c r="E9" s="9"/>
      <c r="F9" s="7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</row>
    <row r="10" spans="1:26" s="5" customFormat="1" ht="10" customHeight="1" x14ac:dyDescent="0.3">
      <c r="A10" s="4">
        <v>1010</v>
      </c>
      <c r="B10" s="4" t="s">
        <v>9</v>
      </c>
      <c r="C10" s="4">
        <v>74251</v>
      </c>
      <c r="D10" s="10">
        <f>(46767.61)</f>
        <v>46767.61</v>
      </c>
      <c r="E10" s="4">
        <v>100000</v>
      </c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s="5" customFormat="1" ht="10" customHeight="1" x14ac:dyDescent="0.3">
      <c r="A11" s="4">
        <v>1150</v>
      </c>
      <c r="B11" s="4" t="s">
        <v>10</v>
      </c>
      <c r="C11" s="4">
        <v>820</v>
      </c>
      <c r="D11" s="11">
        <v>0</v>
      </c>
      <c r="E11" s="4">
        <v>0</v>
      </c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s="5" customFormat="1" ht="10" customHeight="1" x14ac:dyDescent="0.3">
      <c r="A12" s="4">
        <v>1200</v>
      </c>
      <c r="B12" s="4" t="s">
        <v>11</v>
      </c>
      <c r="C12" s="4">
        <v>2335</v>
      </c>
      <c r="D12" s="11">
        <v>2481.0500000000002</v>
      </c>
      <c r="E12" s="4">
        <v>2500</v>
      </c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s="5" customFormat="1" ht="10" customHeight="1" x14ac:dyDescent="0.3">
      <c r="A13" s="4">
        <v>1250</v>
      </c>
      <c r="B13" s="4" t="s">
        <v>12</v>
      </c>
      <c r="C13" s="4">
        <v>4241</v>
      </c>
      <c r="D13" s="11">
        <v>3861.08</v>
      </c>
      <c r="E13" s="4">
        <v>3500</v>
      </c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s="5" customFormat="1" ht="10" customHeight="1" x14ac:dyDescent="0.3">
      <c r="A14" s="4">
        <v>1300</v>
      </c>
      <c r="B14" s="4" t="s">
        <v>13</v>
      </c>
      <c r="C14" s="4">
        <v>56</v>
      </c>
      <c r="D14" s="11">
        <v>287.04000000000002</v>
      </c>
      <c r="E14" s="4">
        <v>250</v>
      </c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s="5" customFormat="1" ht="10" customHeight="1" x14ac:dyDescent="0.3">
      <c r="A15" s="4">
        <v>1400</v>
      </c>
      <c r="B15" s="4" t="s">
        <v>14</v>
      </c>
      <c r="C15" s="4">
        <v>295</v>
      </c>
      <c r="D15" s="11">
        <v>232.67</v>
      </c>
      <c r="E15" s="4">
        <v>250</v>
      </c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s="5" customFormat="1" ht="10" customHeight="1" x14ac:dyDescent="0.3">
      <c r="A16" s="7">
        <v>1499</v>
      </c>
      <c r="B16" s="7" t="s">
        <v>15</v>
      </c>
      <c r="C16" s="7">
        <f t="shared" ref="C16:E16" si="0">SUM(C10:C15)</f>
        <v>81998</v>
      </c>
      <c r="D16" s="12">
        <f t="shared" si="0"/>
        <v>53629.450000000004</v>
      </c>
      <c r="E16" s="7">
        <f t="shared" si="0"/>
        <v>106500</v>
      </c>
      <c r="F16" s="7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</row>
    <row r="17" spans="1:26" s="5" customFormat="1" ht="10" customHeight="1" x14ac:dyDescent="0.3">
      <c r="A17" s="7">
        <v>1500</v>
      </c>
      <c r="B17" s="7" t="s">
        <v>16</v>
      </c>
      <c r="C17" s="7"/>
      <c r="D17" s="12"/>
      <c r="E17" s="7"/>
      <c r="F17" s="7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</row>
    <row r="18" spans="1:26" s="5" customFormat="1" ht="10" customHeight="1" x14ac:dyDescent="0.3">
      <c r="A18" s="4">
        <v>1510</v>
      </c>
      <c r="B18" s="4" t="s">
        <v>17</v>
      </c>
      <c r="C18" s="4">
        <v>-80000</v>
      </c>
      <c r="D18" s="11">
        <v>-25712.5</v>
      </c>
      <c r="E18" s="4">
        <v>-40000</v>
      </c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s="5" customFormat="1" ht="10" customHeight="1" x14ac:dyDescent="0.3">
      <c r="A19" s="4">
        <v>1550</v>
      </c>
      <c r="B19" s="4" t="s">
        <v>18</v>
      </c>
      <c r="C19" s="4">
        <v>-31134</v>
      </c>
      <c r="D19" s="11">
        <v>-33497.120000000003</v>
      </c>
      <c r="E19" s="4">
        <v>-34000</v>
      </c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s="5" customFormat="1" ht="10" customHeight="1" x14ac:dyDescent="0.3">
      <c r="A20" s="7">
        <v>1599</v>
      </c>
      <c r="B20" s="7" t="s">
        <v>19</v>
      </c>
      <c r="C20" s="7">
        <f t="shared" ref="C20:E20" si="1">SUM(C18:C19)</f>
        <v>-111134</v>
      </c>
      <c r="D20" s="12">
        <f t="shared" si="1"/>
        <v>-59209.62</v>
      </c>
      <c r="E20" s="7">
        <f t="shared" si="1"/>
        <v>-74000</v>
      </c>
      <c r="F20" s="7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</row>
    <row r="21" spans="1:26" s="5" customFormat="1" ht="10" customHeight="1" x14ac:dyDescent="0.3">
      <c r="A21" s="7">
        <v>1600</v>
      </c>
      <c r="B21" s="7" t="s">
        <v>20</v>
      </c>
      <c r="C21" s="7"/>
      <c r="D21" s="12"/>
      <c r="E21" s="7"/>
      <c r="F21" s="7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</row>
    <row r="22" spans="1:26" s="5" customFormat="1" ht="10" customHeight="1" x14ac:dyDescent="0.3">
      <c r="A22" s="4">
        <v>1610</v>
      </c>
      <c r="B22" s="4" t="s">
        <v>21</v>
      </c>
      <c r="C22" s="4">
        <v>2581</v>
      </c>
      <c r="D22" s="11">
        <v>646.99</v>
      </c>
      <c r="E22" s="4">
        <v>500</v>
      </c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s="5" customFormat="1" ht="10" customHeight="1" x14ac:dyDescent="0.3">
      <c r="A23" s="4">
        <v>1620</v>
      </c>
      <c r="B23" s="4" t="s">
        <v>22</v>
      </c>
      <c r="C23" s="4">
        <v>-6735</v>
      </c>
      <c r="D23" s="11">
        <v>-2060.6</v>
      </c>
      <c r="E23" s="4">
        <v>-2000</v>
      </c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s="5" customFormat="1" ht="10" customHeight="1" x14ac:dyDescent="0.3">
      <c r="A24" s="4">
        <v>1630</v>
      </c>
      <c r="B24" s="4" t="s">
        <v>23</v>
      </c>
      <c r="C24" s="4">
        <v>-880</v>
      </c>
      <c r="D24" s="11">
        <v>-1200</v>
      </c>
      <c r="E24" s="4">
        <v>-1200</v>
      </c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s="5" customFormat="1" ht="10" customHeight="1" x14ac:dyDescent="0.3">
      <c r="A25" s="7">
        <v>1699</v>
      </c>
      <c r="B25" s="7" t="s">
        <v>24</v>
      </c>
      <c r="C25" s="7">
        <f t="shared" ref="C25:E25" si="2">SUM(C22:C24)</f>
        <v>-5034</v>
      </c>
      <c r="D25" s="12">
        <f t="shared" si="2"/>
        <v>-2613.6099999999997</v>
      </c>
      <c r="E25" s="7">
        <f t="shared" si="2"/>
        <v>-2700</v>
      </c>
      <c r="F25" s="7"/>
      <c r="G25" s="9"/>
      <c r="H25" s="9"/>
      <c r="I25" s="15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</row>
    <row r="26" spans="1:26" s="5" customFormat="1" ht="10" customHeight="1" x14ac:dyDescent="0.3">
      <c r="A26" s="7">
        <v>1700</v>
      </c>
      <c r="B26" s="7" t="s">
        <v>25</v>
      </c>
      <c r="C26" s="7"/>
      <c r="D26" s="7"/>
      <c r="E26" s="7"/>
      <c r="F26" s="7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</row>
    <row r="27" spans="1:26" s="5" customFormat="1" ht="10" customHeight="1" x14ac:dyDescent="0.3">
      <c r="A27" s="4">
        <v>1710</v>
      </c>
      <c r="B27" s="4" t="s">
        <v>26</v>
      </c>
      <c r="C27" s="4">
        <v>36414</v>
      </c>
      <c r="D27" s="11">
        <v>24050.97</v>
      </c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s="5" customFormat="1" ht="10" customHeight="1" x14ac:dyDescent="0.3">
      <c r="A28" s="4">
        <v>1750</v>
      </c>
      <c r="B28" s="4" t="s">
        <v>27</v>
      </c>
      <c r="C28" s="4">
        <v>-33145</v>
      </c>
      <c r="D28" s="11">
        <v>-20310.849999999999</v>
      </c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s="5" customFormat="1" ht="10" customHeight="1" x14ac:dyDescent="0.3">
      <c r="A29" s="7">
        <v>1799</v>
      </c>
      <c r="B29" s="7" t="s">
        <v>28</v>
      </c>
      <c r="C29" s="7">
        <f t="shared" ref="C29:D29" si="3">SUM(C27:C28)</f>
        <v>3269</v>
      </c>
      <c r="D29" s="12">
        <f t="shared" si="3"/>
        <v>3740.1200000000026</v>
      </c>
      <c r="E29" s="7">
        <v>3500</v>
      </c>
      <c r="F29" s="8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s="5" customFormat="1" ht="10" customHeight="1" x14ac:dyDescent="0.3">
      <c r="A30" s="7">
        <v>1800</v>
      </c>
      <c r="B30" s="7" t="s">
        <v>29</v>
      </c>
      <c r="C30" s="7"/>
      <c r="D30" s="12"/>
      <c r="E30" s="7"/>
      <c r="F30" s="7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</row>
    <row r="31" spans="1:26" s="5" customFormat="1" ht="10" customHeight="1" x14ac:dyDescent="0.3">
      <c r="A31" s="4">
        <v>1810</v>
      </c>
      <c r="B31" s="4" t="s">
        <v>30</v>
      </c>
      <c r="C31" s="4">
        <v>565</v>
      </c>
      <c r="D31" s="11">
        <v>6300</v>
      </c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s="5" customFormat="1" ht="10" customHeight="1" x14ac:dyDescent="0.3">
      <c r="A32" s="4">
        <v>1850</v>
      </c>
      <c r="B32" s="4" t="s">
        <v>31</v>
      </c>
      <c r="C32" s="4">
        <v>-1650</v>
      </c>
      <c r="D32" s="11">
        <v>-6300</v>
      </c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s="5" customFormat="1" ht="10" customHeight="1" x14ac:dyDescent="0.3">
      <c r="A33" s="7">
        <v>1899</v>
      </c>
      <c r="B33" s="7" t="s">
        <v>32</v>
      </c>
      <c r="C33" s="7">
        <f t="shared" ref="C33:D33" si="4">SUM(C31:C32)</f>
        <v>-1085</v>
      </c>
      <c r="D33" s="12">
        <f t="shared" si="4"/>
        <v>0</v>
      </c>
      <c r="E33" s="7">
        <v>0</v>
      </c>
      <c r="F33" s="7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</row>
    <row r="34" spans="1:26" s="5" customFormat="1" ht="10" customHeight="1" x14ac:dyDescent="0.3">
      <c r="A34" s="7">
        <v>1900</v>
      </c>
      <c r="B34" s="7" t="s">
        <v>33</v>
      </c>
      <c r="C34" s="7"/>
      <c r="D34" s="12"/>
      <c r="E34" s="7"/>
      <c r="F34" s="7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</row>
    <row r="35" spans="1:26" s="5" customFormat="1" ht="10" customHeight="1" x14ac:dyDescent="0.3">
      <c r="A35" s="4">
        <v>1910</v>
      </c>
      <c r="B35" s="4" t="s">
        <v>34</v>
      </c>
      <c r="C35" s="4">
        <v>-4276</v>
      </c>
      <c r="D35" s="11">
        <v>-2008.75</v>
      </c>
      <c r="E35" s="4">
        <v>-2000</v>
      </c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s="5" customFormat="1" ht="10" customHeight="1" x14ac:dyDescent="0.3">
      <c r="A36" s="4">
        <v>1920</v>
      </c>
      <c r="B36" s="4" t="s">
        <v>35</v>
      </c>
      <c r="C36" s="4">
        <v>-2149</v>
      </c>
      <c r="D36" s="11">
        <v>-1550</v>
      </c>
      <c r="E36" s="4">
        <v>-1500</v>
      </c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s="5" customFormat="1" ht="10" customHeight="1" x14ac:dyDescent="0.3">
      <c r="A37" s="4">
        <v>1950</v>
      </c>
      <c r="B37" s="4" t="s">
        <v>36</v>
      </c>
      <c r="C37" s="4">
        <v>-9733</v>
      </c>
      <c r="D37" s="11">
        <v>-17173.11</v>
      </c>
      <c r="E37" s="4">
        <v>-17500</v>
      </c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s="5" customFormat="1" ht="10" customHeight="1" x14ac:dyDescent="0.3">
      <c r="A38" s="4">
        <v>1960</v>
      </c>
      <c r="B38" s="4" t="s">
        <v>37</v>
      </c>
      <c r="C38" s="4">
        <v>-459</v>
      </c>
      <c r="D38" s="11">
        <v>-475</v>
      </c>
      <c r="E38" s="4">
        <v>-500</v>
      </c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s="5" customFormat="1" ht="10" customHeight="1" x14ac:dyDescent="0.3">
      <c r="A39" s="4">
        <v>1970</v>
      </c>
      <c r="B39" s="4" t="s">
        <v>38</v>
      </c>
      <c r="C39" s="4">
        <v>-297</v>
      </c>
      <c r="D39" s="11">
        <v>-1113</v>
      </c>
      <c r="E39" s="4">
        <v>-1100</v>
      </c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s="5" customFormat="1" ht="10" customHeight="1" x14ac:dyDescent="0.3">
      <c r="A40" s="4">
        <v>1980</v>
      </c>
      <c r="B40" s="4" t="s">
        <v>39</v>
      </c>
      <c r="C40" s="4">
        <v>-3012</v>
      </c>
      <c r="D40" s="11">
        <v>-300</v>
      </c>
      <c r="E40" s="4">
        <v>-300</v>
      </c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s="5" customFormat="1" ht="10" customHeight="1" x14ac:dyDescent="0.3">
      <c r="A41" s="4">
        <v>1990</v>
      </c>
      <c r="B41" s="4" t="s">
        <v>40</v>
      </c>
      <c r="C41" s="4">
        <v>-502</v>
      </c>
      <c r="D41" s="11">
        <v>0</v>
      </c>
      <c r="E41" s="4">
        <v>-400</v>
      </c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s="5" customFormat="1" ht="10" customHeight="1" x14ac:dyDescent="0.3">
      <c r="A42" s="7">
        <v>1999</v>
      </c>
      <c r="B42" s="7" t="s">
        <v>41</v>
      </c>
      <c r="C42" s="7">
        <f t="shared" ref="C42:E42" si="5">SUM(C35:C41)</f>
        <v>-20428</v>
      </c>
      <c r="D42" s="12">
        <f t="shared" si="5"/>
        <v>-22619.86</v>
      </c>
      <c r="E42" s="7">
        <f t="shared" si="5"/>
        <v>-23300</v>
      </c>
      <c r="F42" s="7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</row>
    <row r="43" spans="1:26" s="5" customFormat="1" ht="10" customHeight="1" x14ac:dyDescent="0.3">
      <c r="A43" s="7">
        <v>2099</v>
      </c>
      <c r="B43" s="7" t="s">
        <v>42</v>
      </c>
      <c r="C43" s="7">
        <f t="shared" ref="C43:E43" si="6">SUM(C20,C25,C29,C33,C42)</f>
        <v>-134412</v>
      </c>
      <c r="D43" s="12">
        <f t="shared" si="6"/>
        <v>-80702.97</v>
      </c>
      <c r="E43" s="12">
        <f t="shared" si="6"/>
        <v>-96500</v>
      </c>
      <c r="F43" s="7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</row>
    <row r="44" spans="1:26" s="5" customFormat="1" ht="10" customHeight="1" x14ac:dyDescent="0.3">
      <c r="A44" s="4"/>
      <c r="B44" s="4"/>
      <c r="C44" s="4"/>
      <c r="D44" s="11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s="5" customFormat="1" ht="10" customHeight="1" x14ac:dyDescent="0.3">
      <c r="A45" s="13" t="s">
        <v>43</v>
      </c>
      <c r="B45" s="13"/>
      <c r="C45" s="13">
        <v>-52414</v>
      </c>
      <c r="D45" s="14">
        <f t="shared" ref="D45:E45" si="7">SUM(D16,D43)</f>
        <v>-27073.519999999997</v>
      </c>
      <c r="E45" s="14">
        <f t="shared" si="7"/>
        <v>10000</v>
      </c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s="5" customFormat="1" ht="10" customHeight="1" x14ac:dyDescent="0.3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s="5" customFormat="1" ht="10" customHeight="1" x14ac:dyDescent="0.3">
      <c r="A47" s="6" t="s">
        <v>44</v>
      </c>
      <c r="B47" s="6"/>
      <c r="C47" s="6"/>
      <c r="D47" s="6"/>
      <c r="E47" s="6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s="5" customFormat="1" ht="10" customHeight="1" x14ac:dyDescent="0.3">
      <c r="A48" s="8" t="s">
        <v>6</v>
      </c>
      <c r="B48" s="8" t="s">
        <v>7</v>
      </c>
      <c r="C48" s="7">
        <v>2023</v>
      </c>
      <c r="D48" s="12">
        <v>2024</v>
      </c>
      <c r="E48" s="8"/>
      <c r="F48" s="8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s="5" customFormat="1" ht="10" customHeight="1" x14ac:dyDescent="0.3">
      <c r="A49" s="7">
        <v>3000</v>
      </c>
      <c r="B49" s="7" t="s">
        <v>45</v>
      </c>
      <c r="C49" s="7"/>
      <c r="D49" s="12"/>
      <c r="E49" s="7"/>
      <c r="F49" s="7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</row>
    <row r="50" spans="1:26" s="5" customFormat="1" ht="10" customHeight="1" x14ac:dyDescent="0.3">
      <c r="A50" s="7">
        <v>3001</v>
      </c>
      <c r="B50" s="7" t="s">
        <v>46</v>
      </c>
      <c r="C50" s="7"/>
      <c r="D50" s="12"/>
      <c r="E50" s="7"/>
      <c r="F50" s="7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</row>
    <row r="51" spans="1:26" s="5" customFormat="1" ht="10" customHeight="1" x14ac:dyDescent="0.3">
      <c r="A51" s="4">
        <v>3040</v>
      </c>
      <c r="B51" s="4" t="s">
        <v>47</v>
      </c>
      <c r="C51" s="4">
        <v>50</v>
      </c>
      <c r="D51" s="11">
        <v>325</v>
      </c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s="5" customFormat="1" ht="10" customHeight="1" x14ac:dyDescent="0.3">
      <c r="A52" s="4">
        <v>3050</v>
      </c>
      <c r="B52" s="4" t="s">
        <v>48</v>
      </c>
      <c r="C52" s="4">
        <v>102044</v>
      </c>
      <c r="D52" s="11">
        <v>121592.53</v>
      </c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s="5" customFormat="1" ht="10" customHeight="1" x14ac:dyDescent="0.3">
      <c r="A53" s="7">
        <v>3099</v>
      </c>
      <c r="B53" s="7" t="s">
        <v>49</v>
      </c>
      <c r="C53" s="7">
        <f t="shared" ref="C53:D53" si="8">SUM(C51:C52)</f>
        <v>102094</v>
      </c>
      <c r="D53" s="12">
        <f t="shared" si="8"/>
        <v>121917.53</v>
      </c>
      <c r="E53" s="7"/>
      <c r="F53" s="7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</row>
    <row r="54" spans="1:26" s="5" customFormat="1" ht="10" customHeight="1" x14ac:dyDescent="0.3">
      <c r="A54" s="7">
        <v>4000</v>
      </c>
      <c r="B54" s="7" t="s">
        <v>50</v>
      </c>
      <c r="C54" s="7"/>
      <c r="D54" s="12"/>
      <c r="E54" s="7"/>
      <c r="F54" s="7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</row>
    <row r="55" spans="1:26" s="5" customFormat="1" ht="10" customHeight="1" x14ac:dyDescent="0.3">
      <c r="A55" s="4">
        <v>4010</v>
      </c>
      <c r="B55" s="4" t="s">
        <v>51</v>
      </c>
      <c r="C55" s="4">
        <v>95058</v>
      </c>
      <c r="D55" s="11">
        <v>98919.08</v>
      </c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s="5" customFormat="1" ht="10" customHeight="1" x14ac:dyDescent="0.3">
      <c r="A56" s="7">
        <v>4099</v>
      </c>
      <c r="B56" s="7" t="s">
        <v>52</v>
      </c>
      <c r="C56" s="7">
        <f t="shared" ref="C56:D56" si="9">SUM(C51:C52,C55)</f>
        <v>197152</v>
      </c>
      <c r="D56" s="12">
        <f t="shared" si="9"/>
        <v>220836.61</v>
      </c>
      <c r="E56" s="7"/>
      <c r="F56" s="7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</row>
    <row r="57" spans="1:26" s="5" customFormat="1" ht="10" customHeight="1" x14ac:dyDescent="0.3">
      <c r="A57" s="7">
        <v>5000</v>
      </c>
      <c r="B57" s="7" t="s">
        <v>53</v>
      </c>
      <c r="C57" s="7"/>
      <c r="D57" s="12"/>
      <c r="E57" s="7"/>
      <c r="F57" s="7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</row>
    <row r="58" spans="1:26" s="5" customFormat="1" ht="10" customHeight="1" x14ac:dyDescent="0.3">
      <c r="A58" s="7">
        <v>5001</v>
      </c>
      <c r="B58" s="7" t="s">
        <v>54</v>
      </c>
      <c r="C58" s="7"/>
      <c r="D58" s="12"/>
      <c r="E58" s="7"/>
      <c r="F58" s="7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</row>
    <row r="59" spans="1:26" s="5" customFormat="1" ht="10" customHeight="1" x14ac:dyDescent="0.3">
      <c r="A59" s="4">
        <v>5010</v>
      </c>
      <c r="B59" s="4" t="s">
        <v>55</v>
      </c>
      <c r="C59" s="4">
        <f>(181784+547)</f>
        <v>182331</v>
      </c>
      <c r="D59" s="11">
        <v>129917</v>
      </c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s="5" customFormat="1" ht="10" customHeight="1" x14ac:dyDescent="0.3">
      <c r="A60" s="4">
        <v>5050</v>
      </c>
      <c r="B60" s="4" t="s">
        <v>56</v>
      </c>
      <c r="C60" s="4">
        <v>-52414</v>
      </c>
      <c r="D60" s="11">
        <f>D45</f>
        <v>-27073.519999999997</v>
      </c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s="5" customFormat="1" ht="10" customHeight="1" x14ac:dyDescent="0.3">
      <c r="A61" s="7">
        <v>5099</v>
      </c>
      <c r="B61" s="7" t="s">
        <v>57</v>
      </c>
      <c r="C61" s="7">
        <f t="shared" ref="C61:D61" si="10">SUM(C59:C60)</f>
        <v>129917</v>
      </c>
      <c r="D61" s="12">
        <f t="shared" si="10"/>
        <v>102843.48000000001</v>
      </c>
      <c r="E61" s="7"/>
      <c r="F61" s="7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</row>
    <row r="62" spans="1:26" s="5" customFormat="1" ht="10" customHeight="1" x14ac:dyDescent="0.3">
      <c r="A62" s="7">
        <v>6000</v>
      </c>
      <c r="B62" s="7" t="s">
        <v>58</v>
      </c>
      <c r="C62" s="7"/>
      <c r="D62" s="12"/>
      <c r="E62" s="7"/>
      <c r="F62" s="7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</row>
    <row r="63" spans="1:26" s="5" customFormat="1" ht="10" customHeight="1" x14ac:dyDescent="0.3">
      <c r="A63" s="4">
        <v>6010</v>
      </c>
      <c r="B63" s="4" t="s">
        <v>59</v>
      </c>
      <c r="C63" s="9">
        <v>39975</v>
      </c>
      <c r="D63" s="11">
        <v>90733.13</v>
      </c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s="5" customFormat="1" ht="10" customHeight="1" x14ac:dyDescent="0.3">
      <c r="A64" s="4">
        <v>6030</v>
      </c>
      <c r="B64" s="4" t="s">
        <v>60</v>
      </c>
      <c r="C64" s="4">
        <v>0</v>
      </c>
      <c r="D64" s="11">
        <v>0</v>
      </c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s="5" customFormat="1" ht="10" customHeight="1" x14ac:dyDescent="0.3">
      <c r="A65" s="4">
        <v>6050</v>
      </c>
      <c r="B65" s="4" t="s">
        <v>61</v>
      </c>
      <c r="C65" s="4">
        <v>27250</v>
      </c>
      <c r="D65" s="11">
        <v>27250</v>
      </c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s="5" customFormat="1" ht="10" customHeight="1" x14ac:dyDescent="0.3">
      <c r="A66" s="7">
        <v>6099</v>
      </c>
      <c r="B66" s="7" t="s">
        <v>62</v>
      </c>
      <c r="C66" s="7">
        <f t="shared" ref="C66:D66" si="11">SUM(C63:C65)</f>
        <v>67225</v>
      </c>
      <c r="D66" s="12">
        <f t="shared" si="11"/>
        <v>117983.13</v>
      </c>
      <c r="E66" s="7"/>
      <c r="F66" s="7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</row>
    <row r="67" spans="1:26" s="5" customFormat="1" ht="10" customHeight="1" x14ac:dyDescent="0.3">
      <c r="A67" s="7">
        <v>6099</v>
      </c>
      <c r="B67" s="7" t="s">
        <v>63</v>
      </c>
      <c r="C67" s="7">
        <f t="shared" ref="C67:D67" si="12">SUM(C59:C60,C63:C65)</f>
        <v>197142</v>
      </c>
      <c r="D67" s="12">
        <f t="shared" si="12"/>
        <v>220826.61000000002</v>
      </c>
      <c r="E67" s="7"/>
      <c r="F67" s="7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</row>
    <row r="68" spans="1:26" s="5" customFormat="1" ht="10" customHeight="1" x14ac:dyDescent="0.3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s="5" customFormat="1" ht="10" customHeight="1" x14ac:dyDescent="0.3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s="5" customFormat="1" ht="10" customHeight="1" x14ac:dyDescent="0.3">
      <c r="A70" s="13" t="s">
        <v>64</v>
      </c>
      <c r="B70" s="13"/>
      <c r="C70" s="13">
        <v>0</v>
      </c>
      <c r="D70" s="13">
        <v>0</v>
      </c>
      <c r="E70" s="13"/>
      <c r="F70" s="13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s="5" customFormat="1" ht="10" customHeight="1" x14ac:dyDescent="0.3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s="5" customFormat="1" ht="10" customHeight="1" x14ac:dyDescent="0.3"/>
  </sheetData>
  <mergeCells count="1">
    <mergeCell ref="A1:E1"/>
  </mergeCells>
  <pageMargins left="0.70866141732283472" right="0.70866141732283472" top="0.74803149606299213" bottom="0.74803149606299213" header="0" footer="0"/>
  <pageSetup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Regnskab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Flemming Jensen</dc:creator>
  <cp:lastModifiedBy>Flemming Jensen</cp:lastModifiedBy>
  <cp:lastPrinted>2025-03-15T18:41:54Z</cp:lastPrinted>
  <dcterms:created xsi:type="dcterms:W3CDTF">2025-02-14T22:31:44Z</dcterms:created>
  <dcterms:modified xsi:type="dcterms:W3CDTF">2025-03-15T19:09:46Z</dcterms:modified>
</cp:coreProperties>
</file>